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birorir-my.sharepoint.com/personal/iva_inbiro-rir_hr/Documents/Documents/INBIRO RIR/INBiro RiR ex Grkovic/Newsletter/2020/Izvanredne porezne mjere 2. paket novosti 04 2020/"/>
    </mc:Choice>
  </mc:AlternateContent>
  <xr:revisionPtr revIDLastSave="346" documentId="8_{454AD2CD-651B-46BF-840C-D5E4422B5396}" xr6:coauthVersionLast="45" xr6:coauthVersionMax="45" xr10:uidLastSave="{F5A9C2D6-33AB-482E-B20A-B4AF0E97721B}"/>
  <bookViews>
    <workbookView xWindow="-108" yWindow="-108" windowWidth="23256" windowHeight="12576" xr2:uid="{6B0F0570-E948-435A-BC21-BE36EC22BF97}"/>
  </bookViews>
  <sheets>
    <sheet name="Radnik I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3" l="1"/>
  <c r="D6" i="3"/>
  <c r="C7" i="3"/>
  <c r="C23" i="3" s="1"/>
  <c r="B25" i="3" s="1"/>
  <c r="B19" i="3"/>
  <c r="B21" i="3" s="1"/>
  <c r="B7" i="3"/>
  <c r="E7" i="3" s="1"/>
  <c r="B6" i="3"/>
  <c r="B8" i="3" s="1"/>
  <c r="E19" i="3" l="1"/>
  <c r="D23" i="3"/>
  <c r="B26" i="3" s="1"/>
  <c r="E6" i="3"/>
  <c r="B10" i="3"/>
  <c r="B11" i="3" s="1"/>
  <c r="B13" i="3" s="1"/>
  <c r="E13" i="3" l="1"/>
  <c r="E23" i="3" s="1"/>
  <c r="B14" i="3"/>
  <c r="E14" i="3" s="1"/>
  <c r="B15" i="3" l="1"/>
  <c r="B17" i="3" s="1"/>
  <c r="B28" i="3" s="1"/>
  <c r="B2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tc={DA3EF8AC-BB70-49D7-9D5E-7D25FFC49768}</author>
    <author>tc={D161B520-1E14-4427-B13B-91E7F4C52AC4}</author>
  </authors>
  <commentList>
    <comment ref="C7" authorId="0" shapeId="0" xr:uid="{DA3EF8AC-BB70-49D7-9D5E-7D25FFC49768}">
      <text>
        <t>[Threaded comment]
Your version of Excel allows you to read this threaded comment; however, any edits to it will get removed if the file is opened in a newer version of Excel. Learn more: https://go.microsoft.com/fwlink/?linkid=870924
Comment:
    HZZ izravno podmiruje u MO II. stup</t>
      </text>
    </comment>
    <comment ref="E23" authorId="1" shapeId="0" xr:uid="{D161B520-1E14-4427-B13B-91E7F4C52AC4}">
      <text>
        <t>[Threaded comment]
Your version of Excel allows you to read this threaded comment; however, any edits to it will get removed if the file is opened in a newer version of Excel. Learn more: https://go.microsoft.com/fwlink/?linkid=870924
Comment:
    Ovo će još možda trebati platiti nakon isteka roka od 3 mjeseca ako pad prihoda ne bude &gt; 50%</t>
      </text>
    </comment>
  </commentList>
</comments>
</file>

<file path=xl/sharedStrings.xml><?xml version="1.0" encoding="utf-8"?>
<sst xmlns="http://schemas.openxmlformats.org/spreadsheetml/2006/main" count="28" uniqueCount="27">
  <si>
    <t>BT1 plaća</t>
  </si>
  <si>
    <t>Ime i prezime radnika:</t>
  </si>
  <si>
    <t>OBRAČUN PLAĆE:</t>
  </si>
  <si>
    <t>MO  II. Stup - 5%</t>
  </si>
  <si>
    <t>MO I. stup - 15%/20%</t>
  </si>
  <si>
    <t>Dohodak</t>
  </si>
  <si>
    <t>Osobni odbitak</t>
  </si>
  <si>
    <t>Porezna osnovica</t>
  </si>
  <si>
    <t>Porez po stopi 24%</t>
  </si>
  <si>
    <t>Porez po stopi 36%</t>
  </si>
  <si>
    <t>Porez ukupno</t>
  </si>
  <si>
    <t>Prirez</t>
  </si>
  <si>
    <t>Ukupno porez i prirez</t>
  </si>
  <si>
    <t>NETO</t>
  </si>
  <si>
    <t>Doprinos za ZO - 16,50%</t>
  </si>
  <si>
    <t>BT2 plaća - TROŠAK</t>
  </si>
  <si>
    <t>Odgoda plaćanja PU / ili OTPIS / ili PLAĆANJE nakon isteka roka od 3 mjeseca</t>
  </si>
  <si>
    <t>04/2020</t>
  </si>
  <si>
    <t>Nadoknada HZZ - BT 5.000,00 kn</t>
  </si>
  <si>
    <t>Otpis javnih davanja od PU - BT 5.000,00 kn</t>
  </si>
  <si>
    <t>IN</t>
  </si>
  <si>
    <t>SAŽETAK INFO:</t>
  </si>
  <si>
    <t>Oslobođenje od plaćanja doprinosa NA BT 5.000 kn</t>
  </si>
  <si>
    <t>PR od potpore - NT 3.250 kn + doprinos MO II. Stup</t>
  </si>
  <si>
    <t>VAŽNO!!! -&gt; Potpora se ne smatra oporezivim prihodom za potrebe Poreza na dobit</t>
  </si>
  <si>
    <t>DODATNI ODLJEV NOVCA ZA POSLODAVCA koji je primio potporu HZZ i ima pad PRIHODA &gt; 50%</t>
  </si>
  <si>
    <t>SIMULACIJA OBRAČUNA PLAĆE - PRIMLJENA POTPORA OD HZZ-a, DJELOMIČNOG OSLOBAĐANJA PLAĆANJA DOPRINOSA I ODGODE PLAĆANJA RAZLIKE DOPRINOSA, POREZA I PRIREZA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</si>
</sst>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i/>
      <u/>
      <sz val="9"/>
      <color theme="1"/>
      <name val="Calibri"/>
      <family val="2"/>
      <charset val="238"/>
      <scheme val="minor"/>
    </font>
    <font>
      <b/>
      <i/>
      <sz val="7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4" fontId="1" fillId="0" borderId="3" xfId="0" applyNumberFormat="1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4" fontId="3" fillId="0" borderId="1" xfId="0" applyNumberFormat="1" applyFont="1" applyBorder="1"/>
    <xf numFmtId="0" fontId="1" fillId="0" borderId="5" xfId="0" applyFont="1" applyBorder="1" applyAlignment="1">
      <alignment horizontal="left"/>
    </xf>
    <xf numFmtId="4" fontId="3" fillId="0" borderId="3" xfId="0" applyNumberFormat="1" applyFont="1" applyBorder="1"/>
    <xf numFmtId="0" fontId="2" fillId="0" borderId="5" xfId="0" applyFont="1" applyBorder="1"/>
    <xf numFmtId="0" fontId="1" fillId="0" borderId="5" xfId="0" applyFont="1" applyBorder="1"/>
    <xf numFmtId="0" fontId="2" fillId="0" borderId="5" xfId="0" applyFont="1" applyBorder="1" applyAlignment="1">
      <alignment horizontal="right"/>
    </xf>
    <xf numFmtId="0" fontId="4" fillId="0" borderId="5" xfId="0" applyFont="1" applyBorder="1"/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" fontId="1" fillId="0" borderId="4" xfId="0" applyNumberFormat="1" applyFont="1" applyBorder="1"/>
    <xf numFmtId="4" fontId="1" fillId="0" borderId="5" xfId="0" applyNumberFormat="1" applyFont="1" applyBorder="1"/>
    <xf numFmtId="4" fontId="2" fillId="0" borderId="5" xfId="0" applyNumberFormat="1" applyFont="1" applyBorder="1"/>
    <xf numFmtId="4" fontId="2" fillId="3" borderId="5" xfId="0" applyNumberFormat="1" applyFont="1" applyFill="1" applyBorder="1"/>
    <xf numFmtId="4" fontId="1" fillId="3" borderId="5" xfId="0" applyNumberFormat="1" applyFont="1" applyFill="1" applyBorder="1"/>
    <xf numFmtId="0" fontId="2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1" fillId="0" borderId="8" xfId="0" applyNumberFormat="1" applyFont="1" applyBorder="1"/>
    <xf numFmtId="49" fontId="2" fillId="0" borderId="0" xfId="0" applyNumberFormat="1" applyFont="1" applyFill="1"/>
    <xf numFmtId="0" fontId="2" fillId="0" borderId="9" xfId="0" applyFont="1" applyBorder="1" applyAlignment="1">
      <alignment horizontal="left"/>
    </xf>
    <xf numFmtId="4" fontId="2" fillId="0" borderId="9" xfId="0" applyNumberFormat="1" applyFont="1" applyBorder="1"/>
    <xf numFmtId="4" fontId="1" fillId="0" borderId="9" xfId="0" applyNumberFormat="1" applyFont="1" applyBorder="1"/>
    <xf numFmtId="4" fontId="1" fillId="0" borderId="10" xfId="0" applyNumberFormat="1" applyFont="1" applyBorder="1"/>
    <xf numFmtId="4" fontId="1" fillId="0" borderId="11" xfId="0" applyNumberFormat="1" applyFont="1" applyBorder="1"/>
    <xf numFmtId="0" fontId="2" fillId="0" borderId="9" xfId="0" applyFont="1" applyBorder="1"/>
    <xf numFmtId="0" fontId="2" fillId="0" borderId="9" xfId="0" applyFont="1" applyBorder="1" applyAlignment="1">
      <alignment horizontal="right"/>
    </xf>
    <xf numFmtId="4" fontId="1" fillId="3" borderId="9" xfId="0" applyNumberFormat="1" applyFont="1" applyFill="1" applyBorder="1"/>
    <xf numFmtId="0" fontId="2" fillId="4" borderId="0" xfId="0" applyFont="1" applyFill="1"/>
    <xf numFmtId="0" fontId="2" fillId="0" borderId="0" xfId="0" applyFont="1" applyAlignment="1">
      <alignment horizontal="right"/>
    </xf>
    <xf numFmtId="0" fontId="3" fillId="0" borderId="0" xfId="0" applyFont="1"/>
    <xf numFmtId="0" fontId="2" fillId="2" borderId="9" xfId="0" applyFont="1" applyFill="1" applyBorder="1" applyAlignment="1">
      <alignment horizontal="right"/>
    </xf>
    <xf numFmtId="4" fontId="2" fillId="2" borderId="9" xfId="0" applyNumberFormat="1" applyFont="1" applyFill="1" applyBorder="1"/>
    <xf numFmtId="4" fontId="2" fillId="5" borderId="9" xfId="0" applyNumberFormat="1" applyFont="1" applyFill="1" applyBorder="1"/>
    <xf numFmtId="4" fontId="2" fillId="0" borderId="8" xfId="0" applyNumberFormat="1" applyFont="1" applyFill="1" applyBorder="1" applyAlignment="1">
      <alignment horizontal="right"/>
    </xf>
    <xf numFmtId="4" fontId="2" fillId="0" borderId="5" xfId="0" applyNumberFormat="1" applyFont="1" applyFill="1" applyBorder="1" applyAlignment="1">
      <alignment horizontal="right"/>
    </xf>
    <xf numFmtId="4" fontId="1" fillId="6" borderId="7" xfId="0" applyNumberFormat="1" applyFont="1" applyFill="1" applyBorder="1"/>
    <xf numFmtId="4" fontId="1" fillId="6" borderId="8" xfId="0" applyNumberFormat="1" applyFont="1" applyFill="1" applyBorder="1"/>
    <xf numFmtId="4" fontId="2" fillId="6" borderId="5" xfId="0" applyNumberFormat="1" applyFont="1" applyFill="1" applyBorder="1"/>
    <xf numFmtId="4" fontId="1" fillId="0" borderId="0" xfId="0" applyNumberFormat="1" applyFont="1" applyFill="1" applyBorder="1"/>
    <xf numFmtId="4" fontId="1" fillId="0" borderId="3" xfId="0" applyNumberFormat="1" applyFont="1" applyFill="1" applyBorder="1"/>
    <xf numFmtId="4" fontId="1" fillId="3" borderId="2" xfId="0" applyNumberFormat="1" applyFont="1" applyFill="1" applyBorder="1"/>
    <xf numFmtId="4" fontId="1" fillId="3" borderId="1" xfId="0" applyNumberFormat="1" applyFont="1" applyFill="1" applyBorder="1"/>
    <xf numFmtId="4" fontId="6" fillId="3" borderId="4" xfId="0" applyNumberFormat="1" applyFont="1" applyFill="1" applyBorder="1"/>
    <xf numFmtId="0" fontId="2" fillId="0" borderId="12" xfId="0" applyFont="1" applyBorder="1" applyAlignment="1">
      <alignment wrapText="1"/>
    </xf>
    <xf numFmtId="4" fontId="2" fillId="0" borderId="12" xfId="0" applyNumberFormat="1" applyFont="1" applyBorder="1" applyAlignment="1">
      <alignment vertical="center"/>
    </xf>
    <xf numFmtId="4" fontId="1" fillId="0" borderId="12" xfId="0" applyNumberFormat="1" applyFont="1" applyBorder="1"/>
    <xf numFmtId="4" fontId="1" fillId="0" borderId="13" xfId="0" applyNumberFormat="1" applyFont="1" applyBorder="1"/>
    <xf numFmtId="4" fontId="1" fillId="0" borderId="14" xfId="0" applyNumberFormat="1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4" fontId="2" fillId="7" borderId="4" xfId="0" applyNumberFormat="1" applyFont="1" applyFill="1" applyBorder="1" applyAlignment="1">
      <alignment vertical="center"/>
    </xf>
    <xf numFmtId="4" fontId="2" fillId="3" borderId="15" xfId="0" applyNumberFormat="1" applyFont="1" applyFill="1" applyBorder="1"/>
    <xf numFmtId="4" fontId="2" fillId="6" borderId="16" xfId="0" applyNumberFormat="1" applyFont="1" applyFill="1" applyBorder="1"/>
    <xf numFmtId="4" fontId="3" fillId="4" borderId="17" xfId="0" applyNumberFormat="1" applyFont="1" applyFill="1" applyBorder="1"/>
    <xf numFmtId="0" fontId="7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va GRKOVIĆ" id="{3D4BD8DE-1462-4639-9888-1CD88FF38828}" userId="S::iva@inbiro-rir.hr::2125329a-e0f9-44bd-aae3-584d7c66a67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7" dT="2020-04-12T18:32:03.74" personId="{3D4BD8DE-1462-4639-9888-1CD88FF38828}" id="{DA3EF8AC-BB70-49D7-9D5E-7D25FFC49768}">
    <text>HZZ izravno podmiruje u MO II. stup</text>
  </threadedComment>
  <threadedComment ref="E23" dT="2020-04-13T15:59:58.07" personId="{3D4BD8DE-1462-4639-9888-1CD88FF38828}" id="{D161B520-1E14-4427-B13B-91E7F4C52AC4}">
    <text>Ovo će još možda trebati platiti nakon isteka roka od 3 mjeseca ako pad prihoda ne bude &gt; 50%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30ADB-B31F-47A6-9063-E02161354FF0}">
  <dimension ref="A1:F28"/>
  <sheetViews>
    <sheetView showGridLines="0" tabSelected="1" workbookViewId="0">
      <selection activeCell="J16" sqref="J16"/>
    </sheetView>
  </sheetViews>
  <sheetFormatPr defaultRowHeight="12" x14ac:dyDescent="0.25"/>
  <cols>
    <col min="1" max="1" width="47.77734375" style="1" customWidth="1"/>
    <col min="2" max="2" width="15.5546875" style="1" customWidth="1"/>
    <col min="3" max="3" width="18.21875" style="1" customWidth="1"/>
    <col min="4" max="4" width="18.44140625" style="1" customWidth="1"/>
    <col min="5" max="5" width="25.77734375" style="1" customWidth="1"/>
    <col min="6" max="16384" width="8.88671875" style="1"/>
  </cols>
  <sheetData>
    <row r="1" spans="1:5" x14ac:dyDescent="0.25">
      <c r="A1" s="35" t="s">
        <v>2</v>
      </c>
      <c r="B1" s="25" t="s">
        <v>17</v>
      </c>
    </row>
    <row r="2" spans="1:5" x14ac:dyDescent="0.25">
      <c r="A2" s="35" t="s">
        <v>1</v>
      </c>
      <c r="B2" s="34" t="s">
        <v>20</v>
      </c>
    </row>
    <row r="3" spans="1:5" ht="12.6" customHeight="1" thickBot="1" x14ac:dyDescent="0.3">
      <c r="A3" s="62" t="s">
        <v>26</v>
      </c>
      <c r="B3" s="62"/>
      <c r="C3" s="62"/>
      <c r="D3" s="62"/>
      <c r="E3" s="62"/>
    </row>
    <row r="4" spans="1:5" s="2" customFormat="1" ht="36.6" thickBot="1" x14ac:dyDescent="0.3">
      <c r="A4" s="4" t="s">
        <v>0</v>
      </c>
      <c r="B4" s="58">
        <v>5700</v>
      </c>
      <c r="C4" s="4" t="s">
        <v>18</v>
      </c>
      <c r="D4" s="22" t="s">
        <v>19</v>
      </c>
      <c r="E4" s="5" t="s">
        <v>16</v>
      </c>
    </row>
    <row r="5" spans="1:5" s="16" customFormat="1" ht="10.8" customHeight="1" thickBot="1" x14ac:dyDescent="0.25">
      <c r="A5" s="14">
        <v>1</v>
      </c>
      <c r="B5" s="14">
        <v>2</v>
      </c>
      <c r="C5" s="14">
        <v>3</v>
      </c>
      <c r="D5" s="23">
        <v>4</v>
      </c>
      <c r="E5" s="15">
        <v>5</v>
      </c>
    </row>
    <row r="6" spans="1:5" x14ac:dyDescent="0.25">
      <c r="A6" s="6" t="s">
        <v>4</v>
      </c>
      <c r="B6" s="17">
        <f>B4*15%</f>
        <v>855</v>
      </c>
      <c r="C6" s="17"/>
      <c r="D6" s="42">
        <f>5000*15%</f>
        <v>750</v>
      </c>
      <c r="E6" s="7">
        <f>B6-D6</f>
        <v>105</v>
      </c>
    </row>
    <row r="7" spans="1:5" x14ac:dyDescent="0.25">
      <c r="A7" s="8" t="s">
        <v>3</v>
      </c>
      <c r="B7" s="18">
        <f>B4*5%</f>
        <v>285</v>
      </c>
      <c r="C7" s="21">
        <f>5000*5%</f>
        <v>250</v>
      </c>
      <c r="D7" s="24"/>
      <c r="E7" s="9">
        <f>B7-C7</f>
        <v>35</v>
      </c>
    </row>
    <row r="8" spans="1:5" x14ac:dyDescent="0.25">
      <c r="A8" s="26" t="s">
        <v>5</v>
      </c>
      <c r="B8" s="27">
        <f>B4-B6-B7</f>
        <v>4560</v>
      </c>
      <c r="C8" s="28"/>
      <c r="D8" s="29"/>
      <c r="E8" s="30"/>
    </row>
    <row r="9" spans="1:5" x14ac:dyDescent="0.25">
      <c r="A9" s="8" t="s">
        <v>6</v>
      </c>
      <c r="B9" s="18">
        <v>4000</v>
      </c>
      <c r="C9" s="18"/>
      <c r="D9" s="24"/>
      <c r="E9" s="3"/>
    </row>
    <row r="10" spans="1:5" x14ac:dyDescent="0.25">
      <c r="A10" s="31" t="s">
        <v>7</v>
      </c>
      <c r="B10" s="27">
        <f>B8-B9</f>
        <v>560</v>
      </c>
      <c r="C10" s="28"/>
      <c r="D10" s="29"/>
      <c r="E10" s="30"/>
    </row>
    <row r="11" spans="1:5" x14ac:dyDescent="0.25">
      <c r="A11" s="11" t="s">
        <v>8</v>
      </c>
      <c r="B11" s="18">
        <f>B10*24%</f>
        <v>134.4</v>
      </c>
      <c r="C11" s="18"/>
      <c r="D11" s="24"/>
      <c r="E11" s="3"/>
    </row>
    <row r="12" spans="1:5" x14ac:dyDescent="0.25">
      <c r="A12" s="11" t="s">
        <v>9</v>
      </c>
      <c r="B12" s="18">
        <v>0</v>
      </c>
      <c r="C12" s="18"/>
      <c r="D12" s="24"/>
      <c r="E12" s="3"/>
    </row>
    <row r="13" spans="1:5" x14ac:dyDescent="0.25">
      <c r="A13" s="12" t="s">
        <v>10</v>
      </c>
      <c r="B13" s="19">
        <f>B11+B12</f>
        <v>134.4</v>
      </c>
      <c r="C13" s="18"/>
      <c r="D13" s="24"/>
      <c r="E13" s="9">
        <f>B13</f>
        <v>134.4</v>
      </c>
    </row>
    <row r="14" spans="1:5" x14ac:dyDescent="0.25">
      <c r="A14" s="11" t="s">
        <v>11</v>
      </c>
      <c r="B14" s="18">
        <f>B13*18%</f>
        <v>24.192</v>
      </c>
      <c r="C14" s="18"/>
      <c r="D14" s="24"/>
      <c r="E14" s="9">
        <f>B14</f>
        <v>24.192</v>
      </c>
    </row>
    <row r="15" spans="1:5" x14ac:dyDescent="0.25">
      <c r="A15" s="12" t="s">
        <v>12</v>
      </c>
      <c r="B15" s="19">
        <f>B13+B14</f>
        <v>158.59200000000001</v>
      </c>
      <c r="C15" s="18"/>
      <c r="D15" s="24"/>
      <c r="E15" s="3"/>
    </row>
    <row r="16" spans="1:5" x14ac:dyDescent="0.25">
      <c r="A16" s="11"/>
      <c r="B16" s="18"/>
      <c r="C16" s="18"/>
      <c r="D16" s="24"/>
      <c r="E16" s="3"/>
    </row>
    <row r="17" spans="1:6" x14ac:dyDescent="0.25">
      <c r="A17" s="32" t="s">
        <v>13</v>
      </c>
      <c r="B17" s="39">
        <f>B8-B15</f>
        <v>4401.4080000000004</v>
      </c>
      <c r="C17" s="33">
        <v>4000</v>
      </c>
      <c r="D17" s="29"/>
      <c r="E17" s="30"/>
    </row>
    <row r="18" spans="1:6" x14ac:dyDescent="0.25">
      <c r="A18" s="11"/>
      <c r="B18" s="18"/>
      <c r="C18" s="18"/>
      <c r="D18" s="24"/>
      <c r="E18" s="3"/>
    </row>
    <row r="19" spans="1:6" x14ac:dyDescent="0.25">
      <c r="A19" s="10" t="s">
        <v>14</v>
      </c>
      <c r="B19" s="19">
        <f>B4*16.5%</f>
        <v>940.5</v>
      </c>
      <c r="C19" s="18"/>
      <c r="D19" s="43">
        <f>5000*16.5%</f>
        <v>825</v>
      </c>
      <c r="E19" s="9">
        <f>B19-D19</f>
        <v>115.5</v>
      </c>
    </row>
    <row r="20" spans="1:6" x14ac:dyDescent="0.25">
      <c r="A20" s="11"/>
      <c r="B20" s="11"/>
      <c r="C20" s="18"/>
      <c r="D20" s="24"/>
      <c r="E20" s="3"/>
    </row>
    <row r="21" spans="1:6" x14ac:dyDescent="0.25">
      <c r="A21" s="37" t="s">
        <v>15</v>
      </c>
      <c r="B21" s="38">
        <f>B4+B19</f>
        <v>6640.5</v>
      </c>
      <c r="C21" s="28"/>
      <c r="D21" s="29"/>
      <c r="E21" s="30"/>
    </row>
    <row r="22" spans="1:6" ht="12.6" thickBot="1" x14ac:dyDescent="0.3">
      <c r="A22" s="11"/>
      <c r="B22" s="18"/>
      <c r="C22" s="18"/>
      <c r="D22" s="24"/>
      <c r="E22" s="3"/>
    </row>
    <row r="23" spans="1:6" ht="13.2" thickTop="1" thickBot="1" x14ac:dyDescent="0.3">
      <c r="A23" s="11"/>
      <c r="B23" s="18"/>
      <c r="C23" s="59">
        <f>SUM(C6:C22)</f>
        <v>4250</v>
      </c>
      <c r="D23" s="60">
        <f>SUM(D6:D22)</f>
        <v>1575</v>
      </c>
      <c r="E23" s="61">
        <f>SUM(E6:E22)</f>
        <v>414.09199999999998</v>
      </c>
      <c r="F23" s="36"/>
    </row>
    <row r="24" spans="1:6" ht="13.2" thickTop="1" thickBot="1" x14ac:dyDescent="0.3">
      <c r="A24" s="13" t="s">
        <v>21</v>
      </c>
      <c r="B24" s="18"/>
      <c r="C24" s="41"/>
      <c r="D24" s="40"/>
      <c r="E24" s="3"/>
    </row>
    <row r="25" spans="1:6" x14ac:dyDescent="0.25">
      <c r="A25" s="10" t="s">
        <v>23</v>
      </c>
      <c r="B25" s="20">
        <f>C23</f>
        <v>4250</v>
      </c>
      <c r="C25" s="49" t="s">
        <v>24</v>
      </c>
      <c r="D25" s="47"/>
      <c r="E25" s="48"/>
    </row>
    <row r="26" spans="1:6" ht="12.6" thickBot="1" x14ac:dyDescent="0.3">
      <c r="A26" s="10" t="s">
        <v>22</v>
      </c>
      <c r="B26" s="44">
        <f>D23</f>
        <v>1575</v>
      </c>
      <c r="C26" s="11"/>
      <c r="D26" s="45"/>
      <c r="E26" s="46"/>
    </row>
    <row r="27" spans="1:6" ht="24.6" thickBot="1" x14ac:dyDescent="0.3">
      <c r="A27" s="50" t="s">
        <v>25</v>
      </c>
      <c r="B27" s="51">
        <f>B17-C17</f>
        <v>401.40800000000036</v>
      </c>
      <c r="C27" s="52"/>
      <c r="D27" s="53"/>
      <c r="E27" s="54"/>
    </row>
    <row r="28" spans="1:6" ht="24.6" thickBot="1" x14ac:dyDescent="0.3">
      <c r="A28" s="50" t="s">
        <v>25</v>
      </c>
      <c r="B28" s="51">
        <f>B17-C17+E23</f>
        <v>815.50000000000034</v>
      </c>
      <c r="C28" s="55"/>
      <c r="D28" s="56"/>
      <c r="E28" s="57"/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Radnik 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GRKOVIĆ</dc:creator>
  <cp:lastModifiedBy>Iva GRKOVIĆ</cp:lastModifiedBy>
  <cp:lastPrinted>2020-04-13T16:18:00Z</cp:lastPrinted>
  <dcterms:created xsi:type="dcterms:W3CDTF">2020-04-09T17:44:15Z</dcterms:created>
  <dcterms:modified xsi:type="dcterms:W3CDTF">2020-04-13T17:57:32Z</dcterms:modified>
</cp:coreProperties>
</file>